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100" windowHeight="10365"/>
  </bookViews>
  <sheets>
    <sheet name="Příklad č. 22" sheetId="1" r:id="rId1"/>
  </sheets>
  <externalReferences>
    <externalReference r:id="rId2"/>
  </externalReferences>
  <definedNames>
    <definedName name="_xlnm._FilterDatabase" localSheetId="0" hidden="1">'Příklad č. 22'!$A$14:$J$38</definedName>
    <definedName name="alfa">'[1]Vkládání dat'!$A$2</definedName>
    <definedName name="beta">'[1]Vkládání dat'!$C$3</definedName>
    <definedName name="gama">'[1]Vkládání dat'!$D$2</definedName>
    <definedName name="mmm">[1]tabulka!$B$5:$F$9</definedName>
    <definedName name="Z_CA41A0B1_9910_4719_98FB_6B16A200C727_.wvu.FilterData" localSheetId="0" hidden="1">'Příklad č. 22'!$A$14:$J$38</definedName>
    <definedName name="Z_CAEB9276_C345_4CCC_967B_B79C46E22073_.wvu.FilterData" localSheetId="0" hidden="1">'Příklad č. 22'!$A$14:$J$38</definedName>
  </definedNames>
  <calcPr calcId="145621"/>
</workbook>
</file>

<file path=xl/calcChain.xml><?xml version="1.0" encoding="utf-8"?>
<calcChain xmlns="http://schemas.openxmlformats.org/spreadsheetml/2006/main">
  <c r="H16" i="1" l="1"/>
  <c r="H15" i="1"/>
  <c r="I15" i="1" s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I7" i="1"/>
  <c r="I9" i="1" s="1"/>
  <c r="I11" i="1" l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15" i="1"/>
  <c r="L7" i="1"/>
  <c r="L9" i="1" s="1"/>
  <c r="L11" i="1" l="1"/>
  <c r="G7" i="1"/>
  <c r="G9" i="1" s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I29" i="1"/>
  <c r="J29" i="1" s="1"/>
  <c r="I30" i="1"/>
  <c r="J30" i="1" s="1"/>
  <c r="I31" i="1"/>
  <c r="J31" i="1" s="1"/>
  <c r="J36" i="1" l="1"/>
  <c r="J37" i="1" s="1"/>
  <c r="G11" i="1"/>
  <c r="J38" i="1" l="1"/>
</calcChain>
</file>

<file path=xl/sharedStrings.xml><?xml version="1.0" encoding="utf-8"?>
<sst xmlns="http://schemas.openxmlformats.org/spreadsheetml/2006/main" count="88" uniqueCount="86">
  <si>
    <t>Cenová nabídka zboží</t>
  </si>
  <si>
    <t>Počítač, s.r.o.</t>
  </si>
  <si>
    <t>PŘÍJEMCE:</t>
  </si>
  <si>
    <t>Školící středisko MOZEK</t>
  </si>
  <si>
    <t>Strojová 124</t>
  </si>
  <si>
    <t xml:space="preserve">988 65  </t>
  </si>
  <si>
    <t>Hradec</t>
  </si>
  <si>
    <t>Adresa:</t>
  </si>
  <si>
    <t>Křížková 28</t>
  </si>
  <si>
    <t xml:space="preserve">123 45  </t>
  </si>
  <si>
    <t>Praha</t>
  </si>
  <si>
    <t>Datum:</t>
  </si>
  <si>
    <t>Číslo dodávky:</t>
  </si>
  <si>
    <t>Telefon:</t>
  </si>
  <si>
    <t>021 123 456</t>
  </si>
  <si>
    <t>Splatnost dne:</t>
  </si>
  <si>
    <t>Fax:</t>
  </si>
  <si>
    <t>Doprava:</t>
  </si>
  <si>
    <t>E-mail:</t>
  </si>
  <si>
    <t>skoleni@mozek.cz</t>
  </si>
  <si>
    <t>Termín dodání:</t>
  </si>
  <si>
    <t>POL. ČÍS.</t>
  </si>
  <si>
    <t>POČET</t>
  </si>
  <si>
    <t>POPIS</t>
  </si>
  <si>
    <t>OBJEDNACÍ ČÍSLO</t>
  </si>
  <si>
    <t>KATALOGOVÁ CENA</t>
  </si>
  <si>
    <t>SLEVA %</t>
  </si>
  <si>
    <t>VÝSLEDNÁ CENA</t>
  </si>
  <si>
    <t>CELKEM</t>
  </si>
  <si>
    <t>1.</t>
  </si>
  <si>
    <t>Počítač AC Barebone Celeron 2000</t>
  </si>
  <si>
    <t>14-03-04</t>
  </si>
  <si>
    <t>2.</t>
  </si>
  <si>
    <t>Počítač AC Professional K7 XP/2600+</t>
  </si>
  <si>
    <t>14-03-11</t>
  </si>
  <si>
    <t>3.</t>
  </si>
  <si>
    <t>Počítač AC Power P4/3067</t>
  </si>
  <si>
    <t>14-03-16</t>
  </si>
  <si>
    <t>4.</t>
  </si>
  <si>
    <t>Počítač AC Ultra Power P4/3400HT</t>
  </si>
  <si>
    <t>14-03-20</t>
  </si>
  <si>
    <t>5.</t>
  </si>
  <si>
    <t>Monitor 19" HYUNDAI V995</t>
  </si>
  <si>
    <t>54-03-87</t>
  </si>
  <si>
    <t>6.</t>
  </si>
  <si>
    <t>Monitor 19" LG F900P FLATRON</t>
  </si>
  <si>
    <t>54-03-88</t>
  </si>
  <si>
    <t>7.</t>
  </si>
  <si>
    <t>Monitor 19" NEC FE991SB</t>
  </si>
  <si>
    <t>54-03-90</t>
  </si>
  <si>
    <t>8.</t>
  </si>
  <si>
    <t>Monitor 17" TFT SAMSUNG 172V</t>
  </si>
  <si>
    <t>33-60-51</t>
  </si>
  <si>
    <t>9.</t>
  </si>
  <si>
    <t>Monitor 19" TFT ACER AL1931</t>
  </si>
  <si>
    <t>34-62-18</t>
  </si>
  <si>
    <t>10.</t>
  </si>
  <si>
    <t>Monitor 30" TFT NEC 3000 černý</t>
  </si>
  <si>
    <t>34-62-27</t>
  </si>
  <si>
    <t>11.</t>
  </si>
  <si>
    <t>Monitor 40" TFT NEC 4000 černý</t>
  </si>
  <si>
    <t>34-62-28</t>
  </si>
  <si>
    <t>12.</t>
  </si>
  <si>
    <t>PDA Fujitsu Siemens LOOX 610 Blutooth</t>
  </si>
  <si>
    <t>41-30-83</t>
  </si>
  <si>
    <t>13.</t>
  </si>
  <si>
    <t>PDA Hewlett Packard iPAQ H5550</t>
  </si>
  <si>
    <t>41-30-88</t>
  </si>
  <si>
    <t>14.</t>
  </si>
  <si>
    <t>Notebook  Acer Ferrari 3000i</t>
  </si>
  <si>
    <t>53-67-04</t>
  </si>
  <si>
    <t>15.</t>
  </si>
  <si>
    <t>Notebook  Acer Aspire 2003WLMi - CT1</t>
  </si>
  <si>
    <t>53-67-09</t>
  </si>
  <si>
    <t>16.</t>
  </si>
  <si>
    <t>Notebook Acer TravelMate C302XMi - CT1</t>
  </si>
  <si>
    <t>53-67-12</t>
  </si>
  <si>
    <t>17.</t>
  </si>
  <si>
    <t>Notebook Fujitsu Siemens Celsius Mobile H</t>
  </si>
  <si>
    <t>53-67-21</t>
  </si>
  <si>
    <t xml:space="preserve">Mezisoučet:  </t>
  </si>
  <si>
    <t>Sazba daně</t>
  </si>
  <si>
    <t>%</t>
  </si>
  <si>
    <t xml:space="preserve">Daň:  </t>
  </si>
  <si>
    <t xml:space="preserve">Celkem:  </t>
  </si>
  <si>
    <t>KDYŽ(B15&gt;=10;20;KDYŽ(B15&gt;=5;10;KDYŽ(B15&gt;=3;5;KDYŽ(B15&gt;=1;2;0))))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</si>
</sst>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Kč&quot;_-;\-* #,##0.00\ &quot;Kč&quot;_-;_-* &quot;-&quot;??\ &quot;Kč&quot;_-;_-@_-"/>
    <numFmt numFmtId="164" formatCode="&quot; Kč&quot;#,##0.00_);\(&quot; Kč&quot;#,##0.00\)"/>
    <numFmt numFmtId="165" formatCode="#\ ??/??"/>
    <numFmt numFmtId="166" formatCode="_-* #,##0.00\ [$€-1]_-;\-* #,##0.00\ [$€-1]_-;_-* &quot;-&quot;??\ [$€-1]_-"/>
    <numFmt numFmtId="167" formatCode="0.0"/>
    <numFmt numFmtId="168" formatCode="#,###&quot;,-&quot;"/>
  </numFmts>
  <fonts count="22">
    <font>
      <sz val="10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name val="Helv"/>
      <charset val="238"/>
    </font>
    <font>
      <sz val="10"/>
      <name val="MS Sans Serif"/>
      <family val="2"/>
      <charset val="238"/>
    </font>
    <font>
      <b/>
      <sz val="10"/>
      <name val="Arial CE"/>
      <family val="2"/>
    </font>
    <font>
      <b/>
      <sz val="14"/>
      <name val="Arial CE"/>
      <family val="2"/>
    </font>
    <font>
      <sz val="9"/>
      <name val="Arial CE"/>
      <family val="2"/>
    </font>
    <font>
      <b/>
      <i/>
      <sz val="9"/>
      <name val="Arial"/>
      <family val="2"/>
    </font>
    <font>
      <b/>
      <sz val="9"/>
      <name val="Arial"/>
      <family val="2"/>
      <charset val="238"/>
    </font>
    <font>
      <b/>
      <sz val="9"/>
      <name val="Arial CE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</font>
    <font>
      <b/>
      <sz val="8"/>
      <name val="Arial"/>
      <family val="2"/>
    </font>
    <font>
      <sz val="8"/>
      <name val="Arial CE"/>
      <family val="2"/>
    </font>
    <font>
      <b/>
      <i/>
      <sz val="8"/>
      <name val="Arial CE"/>
      <family val="2"/>
    </font>
    <font>
      <b/>
      <i/>
      <sz val="8"/>
      <name val="Arial CE"/>
      <family val="2"/>
      <charset val="238"/>
    </font>
    <font>
      <b/>
      <sz val="8"/>
      <name val="Impact CE"/>
      <charset val="238"/>
    </font>
    <font>
      <b/>
      <sz val="10"/>
      <name val="Impact CE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thin">
        <color indexed="64"/>
      </left>
      <right/>
      <top style="hair">
        <color indexed="22"/>
      </top>
      <bottom style="medium">
        <color indexed="64"/>
      </bottom>
      <diagonal/>
    </border>
    <border>
      <left/>
      <right/>
      <top style="hair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22"/>
      </bottom>
      <diagonal/>
    </border>
    <border>
      <left style="thin">
        <color indexed="64"/>
      </left>
      <right/>
      <top/>
      <bottom style="hair">
        <color indexed="22"/>
      </bottom>
      <diagonal/>
    </border>
    <border>
      <left/>
      <right/>
      <top/>
      <bottom style="hair">
        <color indexed="22"/>
      </bottom>
      <diagonal/>
    </border>
    <border>
      <left/>
      <right style="thin">
        <color indexed="64"/>
      </right>
      <top/>
      <bottom style="hair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medium">
        <color indexed="64"/>
      </bottom>
      <diagonal/>
    </border>
    <border>
      <left/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22"/>
      </bottom>
      <diagonal/>
    </border>
    <border>
      <left/>
      <right style="medium">
        <color indexed="64"/>
      </right>
      <top/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medium">
        <color indexed="64"/>
      </bottom>
      <diagonal/>
    </border>
    <border>
      <left/>
      <right style="medium">
        <color indexed="64"/>
      </right>
      <top style="hair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1" fontId="0" fillId="0" borderId="0"/>
    <xf numFmtId="0" fontId="2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" fillId="0" borderId="0"/>
  </cellStyleXfs>
  <cellXfs count="103">
    <xf numFmtId="1" fontId="0" fillId="0" borderId="0" xfId="0"/>
    <xf numFmtId="0" fontId="7" fillId="0" borderId="0" xfId="0" applyNumberFormat="1" applyFont="1" applyFill="1" applyBorder="1" applyAlignment="1" applyProtection="1"/>
    <xf numFmtId="1" fontId="0" fillId="0" borderId="0" xfId="0" applyAlignment="1">
      <alignment vertical="top"/>
    </xf>
    <xf numFmtId="168" fontId="12" fillId="0" borderId="1" xfId="3" applyNumberFormat="1" applyFont="1" applyFill="1" applyBorder="1" applyAlignment="1">
      <alignment horizontal="right" vertical="center"/>
    </xf>
    <xf numFmtId="168" fontId="12" fillId="0" borderId="2" xfId="0" applyNumberFormat="1" applyFont="1" applyFill="1" applyBorder="1" applyAlignment="1" applyProtection="1">
      <alignment horizontal="right"/>
      <protection locked="0"/>
    </xf>
    <xf numFmtId="49" fontId="12" fillId="0" borderId="3" xfId="0" quotePrefix="1" applyNumberFormat="1" applyFont="1" applyFill="1" applyBorder="1"/>
    <xf numFmtId="168" fontId="12" fillId="0" borderId="1" xfId="3" applyNumberFormat="1" applyFont="1" applyFill="1" applyBorder="1" applyAlignment="1">
      <alignment horizontal="right"/>
    </xf>
    <xf numFmtId="0" fontId="7" fillId="0" borderId="3" xfId="0" applyNumberFormat="1" applyFont="1" applyFill="1" applyBorder="1" applyAlignment="1" applyProtection="1"/>
    <xf numFmtId="168" fontId="16" fillId="0" borderId="1" xfId="0" applyNumberFormat="1" applyFont="1" applyFill="1" applyBorder="1" applyAlignment="1" applyProtection="1">
      <alignment horizontal="right"/>
      <protection locked="0"/>
    </xf>
    <xf numFmtId="0" fontId="17" fillId="0" borderId="0" xfId="0" applyNumberFormat="1" applyFont="1" applyFill="1" applyBorder="1" applyAlignment="1" applyProtection="1">
      <alignment horizontal="right"/>
    </xf>
    <xf numFmtId="0" fontId="18" fillId="0" borderId="0" xfId="0" applyNumberFormat="1" applyFont="1" applyFill="1" applyBorder="1" applyAlignment="1" applyProtection="1">
      <alignment horizontal="right"/>
    </xf>
    <xf numFmtId="1" fontId="1" fillId="0" borderId="0" xfId="0" applyFont="1" applyFill="1" applyBorder="1"/>
    <xf numFmtId="2" fontId="11" fillId="0" borderId="0" xfId="0" applyNumberFormat="1" applyFont="1" applyFill="1" applyBorder="1" applyAlignment="1" applyProtection="1">
      <protection locked="0"/>
    </xf>
    <xf numFmtId="1" fontId="12" fillId="0" borderId="14" xfId="0" applyNumberFormat="1" applyFont="1" applyFill="1" applyBorder="1" applyAlignment="1" applyProtection="1">
      <alignment horizontal="right"/>
      <protection locked="0"/>
    </xf>
    <xf numFmtId="1" fontId="12" fillId="0" borderId="15" xfId="0" applyNumberFormat="1" applyFont="1" applyFill="1" applyBorder="1" applyAlignment="1" applyProtection="1">
      <alignment horizontal="right"/>
      <protection locked="0"/>
    </xf>
    <xf numFmtId="0" fontId="7" fillId="0" borderId="18" xfId="0" applyNumberFormat="1" applyFont="1" applyFill="1" applyBorder="1" applyAlignment="1" applyProtection="1"/>
    <xf numFmtId="168" fontId="16" fillId="0" borderId="16" xfId="0" applyNumberFormat="1" applyFont="1" applyFill="1" applyBorder="1" applyAlignment="1" applyProtection="1">
      <alignment horizontal="right"/>
      <protection locked="0"/>
    </xf>
    <xf numFmtId="168" fontId="12" fillId="0" borderId="17" xfId="0" applyNumberFormat="1" applyFont="1" applyFill="1" applyBorder="1" applyAlignment="1" applyProtection="1">
      <alignment horizontal="right"/>
      <protection locked="0"/>
    </xf>
    <xf numFmtId="1" fontId="12" fillId="0" borderId="19" xfId="0" applyNumberFormat="1" applyFont="1" applyFill="1" applyBorder="1" applyAlignment="1" applyProtection="1">
      <alignment horizontal="right"/>
      <protection locked="0"/>
    </xf>
    <xf numFmtId="168" fontId="12" fillId="0" borderId="20" xfId="3" applyNumberFormat="1" applyFont="1" applyFill="1" applyBorder="1" applyAlignment="1">
      <alignment horizontal="right" vertical="center"/>
    </xf>
    <xf numFmtId="0" fontId="19" fillId="2" borderId="24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23" xfId="5" applyNumberFormat="1" applyFont="1" applyFill="1" applyBorder="1"/>
    <xf numFmtId="49" fontId="12" fillId="0" borderId="4" xfId="5" applyNumberFormat="1" applyFont="1" applyFill="1" applyBorder="1"/>
    <xf numFmtId="49" fontId="12" fillId="0" borderId="4" xfId="0" applyNumberFormat="1" applyFont="1" applyFill="1" applyBorder="1"/>
    <xf numFmtId="0" fontId="16" fillId="0" borderId="4" xfId="0" applyNumberFormat="1" applyFont="1" applyFill="1" applyBorder="1" applyAlignment="1" applyProtection="1">
      <protection locked="0"/>
    </xf>
    <xf numFmtId="0" fontId="16" fillId="0" borderId="32" xfId="0" applyNumberFormat="1" applyFont="1" applyFill="1" applyBorder="1" applyAlignment="1" applyProtection="1">
      <protection locked="0"/>
    </xf>
    <xf numFmtId="49" fontId="12" fillId="0" borderId="37" xfId="0" quotePrefix="1" applyNumberFormat="1" applyFont="1" applyFill="1" applyBorder="1"/>
    <xf numFmtId="49" fontId="12" fillId="0" borderId="38" xfId="0" quotePrefix="1" applyNumberFormat="1" applyFont="1" applyFill="1" applyBorder="1"/>
    <xf numFmtId="0" fontId="7" fillId="0" borderId="37" xfId="0" applyNumberFormat="1" applyFont="1" applyFill="1" applyBorder="1" applyAlignment="1" applyProtection="1">
      <protection locked="0"/>
    </xf>
    <xf numFmtId="0" fontId="7" fillId="0" borderId="38" xfId="0" applyNumberFormat="1" applyFont="1" applyFill="1" applyBorder="1" applyAlignment="1" applyProtection="1"/>
    <xf numFmtId="0" fontId="7" fillId="0" borderId="39" xfId="0" applyNumberFormat="1" applyFont="1" applyFill="1" applyBorder="1" applyAlignment="1" applyProtection="1">
      <protection locked="0"/>
    </xf>
    <xf numFmtId="0" fontId="7" fillId="0" borderId="40" xfId="0" applyNumberFormat="1" applyFont="1" applyFill="1" applyBorder="1" applyAlignment="1" applyProtection="1"/>
    <xf numFmtId="1" fontId="12" fillId="0" borderId="21" xfId="0" applyNumberFormat="1" applyFont="1" applyFill="1" applyBorder="1" applyAlignment="1" applyProtection="1">
      <alignment horizontal="center"/>
      <protection locked="0"/>
    </xf>
    <xf numFmtId="1" fontId="12" fillId="0" borderId="2" xfId="0" applyNumberFormat="1" applyFont="1" applyFill="1" applyBorder="1" applyAlignment="1" applyProtection="1">
      <alignment horizontal="center"/>
      <protection locked="0"/>
    </xf>
    <xf numFmtId="1" fontId="12" fillId="0" borderId="17" xfId="0" applyNumberFormat="1" applyFont="1" applyFill="1" applyBorder="1" applyAlignment="1" applyProtection="1">
      <alignment horizontal="center"/>
      <protection locked="0"/>
    </xf>
    <xf numFmtId="165" fontId="19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5" xfId="0" applyNumberFormat="1" applyFont="1" applyFill="1" applyBorder="1" applyAlignment="1" applyProtection="1">
      <alignment horizontal="center" vertical="center"/>
      <protection locked="0"/>
    </xf>
    <xf numFmtId="167" fontId="12" fillId="0" borderId="1" xfId="0" applyNumberFormat="1" applyFont="1" applyFill="1" applyBorder="1" applyAlignment="1" applyProtection="1">
      <protection locked="0"/>
    </xf>
    <xf numFmtId="168" fontId="12" fillId="0" borderId="30" xfId="3" applyNumberFormat="1" applyFont="1" applyFill="1" applyBorder="1" applyAlignment="1" applyProtection="1">
      <alignment horizontal="right"/>
      <protection locked="0"/>
    </xf>
    <xf numFmtId="167" fontId="12" fillId="0" borderId="16" xfId="0" applyNumberFormat="1" applyFont="1" applyFill="1" applyBorder="1" applyAlignment="1" applyProtection="1">
      <protection locked="0"/>
    </xf>
    <xf numFmtId="168" fontId="12" fillId="0" borderId="31" xfId="3" applyNumberFormat="1" applyFont="1" applyFill="1" applyBorder="1" applyAlignment="1" applyProtection="1">
      <alignment horizontal="right"/>
      <protection locked="0"/>
    </xf>
    <xf numFmtId="1" fontId="0" fillId="0" borderId="0" xfId="0" applyFill="1"/>
    <xf numFmtId="0" fontId="6" fillId="3" borderId="0" xfId="0" applyNumberFormat="1" applyFont="1" applyFill="1" applyBorder="1" applyAlignment="1" applyProtection="1"/>
    <xf numFmtId="0" fontId="7" fillId="3" borderId="0" xfId="0" applyNumberFormat="1" applyFont="1" applyFill="1" applyBorder="1" applyAlignment="1" applyProtection="1">
      <alignment horizontal="centerContinuous"/>
    </xf>
    <xf numFmtId="0" fontId="7" fillId="3" borderId="0" xfId="0" applyNumberFormat="1" applyFont="1" applyFill="1" applyBorder="1" applyAlignment="1" applyProtection="1"/>
    <xf numFmtId="0" fontId="8" fillId="3" borderId="6" xfId="0" applyNumberFormat="1" applyFont="1" applyFill="1" applyBorder="1" applyAlignment="1" applyProtection="1"/>
    <xf numFmtId="0" fontId="9" fillId="3" borderId="7" xfId="0" applyNumberFormat="1" applyFont="1" applyFill="1" applyBorder="1" applyAlignment="1" applyProtection="1"/>
    <xf numFmtId="0" fontId="10" fillId="3" borderId="8" xfId="0" applyNumberFormat="1" applyFont="1" applyFill="1" applyBorder="1" applyAlignment="1" applyProtection="1"/>
    <xf numFmtId="1" fontId="0" fillId="3" borderId="0" xfId="0" applyFill="1"/>
    <xf numFmtId="0" fontId="14" fillId="3" borderId="5" xfId="0" applyNumberFormat="1" applyFont="1" applyFill="1" applyBorder="1" applyAlignment="1" applyProtection="1">
      <alignment horizontal="right"/>
      <protection locked="0"/>
    </xf>
    <xf numFmtId="0" fontId="14" fillId="3" borderId="27" xfId="0" applyNumberFormat="1" applyFont="1" applyFill="1" applyBorder="1" applyAlignment="1" applyProtection="1"/>
    <xf numFmtId="0" fontId="12" fillId="3" borderId="34" xfId="0" applyNumberFormat="1" applyFont="1" applyFill="1" applyBorder="1" applyAlignment="1" applyProtection="1"/>
    <xf numFmtId="0" fontId="12" fillId="3" borderId="0" xfId="0" applyNumberFormat="1" applyFont="1" applyFill="1" applyBorder="1" applyAlignment="1" applyProtection="1"/>
    <xf numFmtId="0" fontId="13" fillId="3" borderId="9" xfId="0" applyNumberFormat="1" applyFont="1" applyFill="1" applyBorder="1" applyAlignment="1" applyProtection="1">
      <alignment horizontal="right"/>
    </xf>
    <xf numFmtId="0" fontId="13" fillId="3" borderId="0" xfId="0" applyNumberFormat="1" applyFont="1" applyFill="1" applyBorder="1" applyAlignment="1" applyProtection="1"/>
    <xf numFmtId="0" fontId="14" fillId="3" borderId="10" xfId="0" applyNumberFormat="1" applyFont="1" applyFill="1" applyBorder="1" applyAlignment="1" applyProtection="1"/>
    <xf numFmtId="0" fontId="12" fillId="3" borderId="0" xfId="0" applyNumberFormat="1" applyFont="1" applyFill="1" applyBorder="1" applyAlignment="1" applyProtection="1">
      <alignment horizontal="right"/>
      <protection locked="0"/>
    </xf>
    <xf numFmtId="0" fontId="13" fillId="3" borderId="11" xfId="0" applyNumberFormat="1" applyFont="1" applyFill="1" applyBorder="1" applyAlignment="1" applyProtection="1">
      <alignment horizontal="right"/>
    </xf>
    <xf numFmtId="0" fontId="15" fillId="3" borderId="12" xfId="0" applyNumberFormat="1" applyFont="1" applyFill="1" applyBorder="1" applyAlignment="1" applyProtection="1"/>
    <xf numFmtId="0" fontId="14" fillId="3" borderId="13" xfId="0" applyNumberFormat="1" applyFont="1" applyFill="1" applyBorder="1" applyAlignment="1" applyProtection="1"/>
    <xf numFmtId="0" fontId="14" fillId="3" borderId="6" xfId="0" applyNumberFormat="1" applyFont="1" applyFill="1" applyBorder="1" applyAlignment="1" applyProtection="1">
      <alignment horizontal="right"/>
      <protection locked="0"/>
    </xf>
    <xf numFmtId="0" fontId="12" fillId="3" borderId="7" xfId="0" applyNumberFormat="1" applyFont="1" applyFill="1" applyBorder="1" applyAlignment="1" applyProtection="1"/>
    <xf numFmtId="0" fontId="12" fillId="3" borderId="8" xfId="0" applyNumberFormat="1" applyFont="1" applyFill="1" applyBorder="1" applyAlignment="1" applyProtection="1"/>
    <xf numFmtId="0" fontId="14" fillId="3" borderId="9" xfId="0" applyNumberFormat="1" applyFont="1" applyFill="1" applyBorder="1" applyAlignment="1" applyProtection="1">
      <alignment horizontal="right"/>
      <protection locked="0"/>
    </xf>
    <xf numFmtId="0" fontId="12" fillId="3" borderId="0" xfId="0" applyNumberFormat="1" applyFont="1" applyFill="1" applyBorder="1" applyAlignment="1" applyProtection="1">
      <alignment horizontal="right"/>
    </xf>
    <xf numFmtId="0" fontId="12" fillId="3" borderId="10" xfId="0" applyNumberFormat="1" applyFont="1" applyFill="1" applyBorder="1" applyAlignment="1" applyProtection="1"/>
    <xf numFmtId="1" fontId="5" fillId="3" borderId="9" xfId="0" applyFont="1" applyFill="1" applyBorder="1"/>
    <xf numFmtId="0" fontId="12" fillId="3" borderId="10" xfId="0" applyNumberFormat="1" applyFont="1" applyFill="1" applyBorder="1"/>
    <xf numFmtId="49" fontId="12" fillId="3" borderId="0" xfId="0" applyNumberFormat="1" applyFont="1" applyFill="1" applyBorder="1" applyAlignment="1" applyProtection="1"/>
    <xf numFmtId="0" fontId="14" fillId="3" borderId="9" xfId="0" applyNumberFormat="1" applyFont="1" applyFill="1" applyBorder="1" applyAlignment="1" applyProtection="1">
      <alignment horizontal="right" wrapText="1"/>
      <protection locked="0"/>
    </xf>
    <xf numFmtId="1" fontId="12" fillId="3" borderId="10" xfId="0" applyFont="1" applyFill="1" applyBorder="1"/>
    <xf numFmtId="0" fontId="14" fillId="3" borderId="11" xfId="0" applyNumberFormat="1" applyFont="1" applyFill="1" applyBorder="1" applyAlignment="1" applyProtection="1">
      <alignment horizontal="right"/>
    </xf>
    <xf numFmtId="1" fontId="12" fillId="3" borderId="12" xfId="0" applyFont="1" applyFill="1" applyBorder="1"/>
    <xf numFmtId="0" fontId="12" fillId="3" borderId="13" xfId="0" applyNumberFormat="1" applyFont="1" applyFill="1" applyBorder="1" applyAlignment="1" applyProtection="1"/>
    <xf numFmtId="0" fontId="14" fillId="3" borderId="11" xfId="0" applyNumberFormat="1" applyFont="1" applyFill="1" applyBorder="1" applyAlignment="1" applyProtection="1">
      <alignment horizontal="right"/>
      <protection locked="0"/>
    </xf>
    <xf numFmtId="0" fontId="7" fillId="3" borderId="0" xfId="0" applyNumberFormat="1" applyFont="1" applyFill="1" applyBorder="1" applyAlignment="1" applyProtection="1">
      <protection locked="0"/>
    </xf>
    <xf numFmtId="167" fontId="12" fillId="0" borderId="20" xfId="0" applyNumberFormat="1" applyFont="1" applyFill="1" applyBorder="1" applyAlignment="1" applyProtection="1">
      <protection locked="0"/>
    </xf>
    <xf numFmtId="168" fontId="12" fillId="0" borderId="21" xfId="0" applyNumberFormat="1" applyFont="1" applyFill="1" applyBorder="1" applyAlignment="1" applyProtection="1">
      <alignment horizontal="right"/>
      <protection locked="0"/>
    </xf>
    <xf numFmtId="168" fontId="12" fillId="0" borderId="29" xfId="3" applyNumberFormat="1" applyFont="1" applyFill="1" applyBorder="1" applyAlignment="1" applyProtection="1">
      <alignment horizontal="right"/>
      <protection locked="0"/>
    </xf>
    <xf numFmtId="44" fontId="11" fillId="0" borderId="41" xfId="3" applyFont="1" applyFill="1" applyBorder="1" applyAlignment="1" applyProtection="1"/>
    <xf numFmtId="44" fontId="11" fillId="0" borderId="5" xfId="3" applyFont="1" applyFill="1" applyBorder="1" applyAlignment="1" applyProtection="1"/>
    <xf numFmtId="14" fontId="12" fillId="3" borderId="8" xfId="0" applyNumberFormat="1" applyFont="1" applyFill="1" applyBorder="1"/>
    <xf numFmtId="14" fontId="12" fillId="3" borderId="10" xfId="0" applyNumberFormat="1" applyFont="1" applyFill="1" applyBorder="1"/>
    <xf numFmtId="14" fontId="12" fillId="3" borderId="13" xfId="0" applyNumberFormat="1" applyFont="1" applyFill="1" applyBorder="1" applyAlignment="1" applyProtection="1"/>
    <xf numFmtId="0" fontId="21" fillId="3" borderId="0" xfId="0" applyNumberFormat="1" applyFont="1" applyFill="1" applyBorder="1" applyAlignment="1" applyProtection="1"/>
    <xf numFmtId="14" fontId="0" fillId="0" borderId="0" xfId="0" applyNumberFormat="1"/>
    <xf numFmtId="14" fontId="12" fillId="3" borderId="0" xfId="0" applyNumberFormat="1" applyFont="1" applyFill="1" applyBorder="1" applyAlignment="1" applyProtection="1"/>
    <xf numFmtId="49" fontId="12" fillId="0" borderId="37" xfId="0" quotePrefix="1" applyNumberFormat="1" applyFont="1" applyFill="1" applyBorder="1"/>
    <xf numFmtId="49" fontId="12" fillId="0" borderId="3" xfId="0" quotePrefix="1" applyNumberFormat="1" applyFont="1" applyFill="1" applyBorder="1"/>
    <xf numFmtId="49" fontId="12" fillId="0" borderId="38" xfId="0" quotePrefix="1" applyNumberFormat="1" applyFont="1" applyFill="1" applyBorder="1"/>
    <xf numFmtId="0" fontId="19" fillId="2" borderId="33" xfId="0" applyNumberFormat="1" applyFont="1" applyFill="1" applyBorder="1" applyAlignment="1" applyProtection="1">
      <alignment horizontal="center" vertical="center"/>
      <protection locked="0"/>
    </xf>
    <xf numFmtId="0" fontId="19" fillId="2" borderId="27" xfId="0" applyNumberFormat="1" applyFont="1" applyFill="1" applyBorder="1" applyAlignment="1" applyProtection="1">
      <alignment horizontal="center" vertical="center"/>
      <protection locked="0"/>
    </xf>
    <xf numFmtId="0" fontId="19" fillId="2" borderId="34" xfId="0" applyNumberFormat="1" applyFont="1" applyFill="1" applyBorder="1" applyAlignment="1" applyProtection="1">
      <alignment horizontal="center" vertical="center"/>
      <protection locked="0"/>
    </xf>
    <xf numFmtId="0" fontId="12" fillId="0" borderId="35" xfId="5" applyFont="1" applyFill="1" applyBorder="1" applyAlignment="1"/>
    <xf numFmtId="0" fontId="12" fillId="0" borderId="22" xfId="5" applyFont="1" applyFill="1" applyBorder="1" applyAlignment="1"/>
    <xf numFmtId="0" fontId="12" fillId="0" borderId="36" xfId="5" applyFont="1" applyFill="1" applyBorder="1" applyAlignment="1"/>
    <xf numFmtId="0" fontId="12" fillId="0" borderId="37" xfId="5" applyFont="1" applyFill="1" applyBorder="1" applyAlignment="1"/>
    <xf numFmtId="0" fontId="12" fillId="0" borderId="3" xfId="5" applyFont="1" applyFill="1" applyBorder="1" applyAlignment="1"/>
    <xf numFmtId="0" fontId="12" fillId="0" borderId="38" xfId="5" applyFont="1" applyFill="1" applyBorder="1" applyAlignment="1"/>
  </cellXfs>
  <cellStyles count="6">
    <cellStyle name="Euro" xfId="2"/>
    <cellStyle name="Měna" xfId="3" builtinId="4"/>
    <cellStyle name="Normal_971INKJ" xfId="4"/>
    <cellStyle name="Normal_Sheet1 (2)_1" xfId="5"/>
    <cellStyle name="Normální" xfId="0" builtinId="0"/>
    <cellStyle name="Styl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C_Deposit\IVT%20kontroln&#237;%20pr&#225;ce\Excel_tabulka%20a%20grafy_Goniometrick&#233;%20funk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ládání dat"/>
      <sheetName val="tabulka"/>
      <sheetName val="Gonfce-Excel"/>
      <sheetName val="Gonfce-602"/>
      <sheetName val="List5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  <sheetName val="List15"/>
      <sheetName val="List16"/>
    </sheetNames>
    <sheetDataSet>
      <sheetData sheetId="0">
        <row r="2">
          <cell r="A2" t="str">
            <v>alfa</v>
          </cell>
          <cell r="D2" t="str">
            <v>gama</v>
          </cell>
        </row>
        <row r="3">
          <cell r="C3" t="str">
            <v>beta</v>
          </cell>
        </row>
      </sheetData>
      <sheetData sheetId="1">
        <row r="5">
          <cell r="B5">
            <v>1</v>
          </cell>
          <cell r="C5">
            <v>2</v>
          </cell>
          <cell r="D5">
            <v>3</v>
          </cell>
          <cell r="E5">
            <v>6</v>
          </cell>
          <cell r="F5">
            <v>12</v>
          </cell>
        </row>
        <row r="6">
          <cell r="B6">
            <v>6</v>
          </cell>
          <cell r="C6">
            <v>5</v>
          </cell>
          <cell r="D6">
            <v>4</v>
          </cell>
          <cell r="E6">
            <v>15</v>
          </cell>
          <cell r="F6">
            <v>30</v>
          </cell>
        </row>
        <row r="7">
          <cell r="B7">
            <v>7</v>
          </cell>
          <cell r="C7">
            <v>8</v>
          </cell>
          <cell r="D7">
            <v>9</v>
          </cell>
          <cell r="E7">
            <v>24</v>
          </cell>
          <cell r="F7">
            <v>48</v>
          </cell>
        </row>
        <row r="8">
          <cell r="B8">
            <v>12</v>
          </cell>
          <cell r="C8">
            <v>11</v>
          </cell>
          <cell r="D8">
            <v>10</v>
          </cell>
          <cell r="E8">
            <v>33</v>
          </cell>
          <cell r="F8">
            <v>66</v>
          </cell>
        </row>
        <row r="9">
          <cell r="B9">
            <v>26</v>
          </cell>
          <cell r="C9">
            <v>26</v>
          </cell>
          <cell r="E9">
            <v>78</v>
          </cell>
          <cell r="F9">
            <v>156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M39"/>
  <sheetViews>
    <sheetView tabSelected="1" zoomScale="115" zoomScaleNormal="115" workbookViewId="0">
      <selection activeCell="M15" sqref="M15"/>
    </sheetView>
  </sheetViews>
  <sheetFormatPr defaultRowHeight="12.75"/>
  <cols>
    <col min="1" max="1" width="8" customWidth="1"/>
    <col min="2" max="2" width="8.140625" customWidth="1"/>
    <col min="4" max="4" width="11.7109375" customWidth="1"/>
    <col min="5" max="5" width="12" customWidth="1"/>
    <col min="6" max="6" width="11.140625" customWidth="1"/>
    <col min="7" max="7" width="11.85546875" customWidth="1"/>
    <col min="8" max="8" width="6.140625" customWidth="1"/>
    <col min="9" max="9" width="9" customWidth="1"/>
    <col min="10" max="10" width="14" customWidth="1"/>
    <col min="12" max="12" width="12.28515625" bestFit="1" customWidth="1"/>
  </cols>
  <sheetData>
    <row r="1" spans="1:13" ht="18.75" thickBo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5"/>
    </row>
    <row r="2" spans="1:13" ht="13.5" thickBot="1">
      <c r="A2" s="48"/>
      <c r="B2" s="48"/>
      <c r="C2" s="48"/>
      <c r="D2" s="48"/>
      <c r="E2" s="48"/>
      <c r="F2" s="49" t="s">
        <v>1</v>
      </c>
      <c r="G2" s="50"/>
      <c r="H2" s="51"/>
      <c r="I2" s="52"/>
      <c r="J2" s="52"/>
      <c r="K2" s="45"/>
    </row>
    <row r="3" spans="1:13" ht="13.5" thickBot="1">
      <c r="A3" s="52"/>
      <c r="B3" s="53" t="s">
        <v>2</v>
      </c>
      <c r="C3" s="54" t="s">
        <v>3</v>
      </c>
      <c r="D3" s="55"/>
      <c r="E3" s="56"/>
      <c r="F3" s="57"/>
      <c r="G3" s="58" t="s">
        <v>4</v>
      </c>
      <c r="H3" s="59"/>
      <c r="I3" s="52"/>
      <c r="J3" s="48"/>
      <c r="K3" s="45"/>
    </row>
    <row r="4" spans="1:13" ht="13.5" thickBot="1">
      <c r="A4" s="52"/>
      <c r="B4" s="60"/>
      <c r="C4" s="56"/>
      <c r="D4" s="56"/>
      <c r="E4" s="56"/>
      <c r="F4" s="61" t="s">
        <v>5</v>
      </c>
      <c r="G4" s="62" t="s">
        <v>6</v>
      </c>
      <c r="H4" s="63"/>
      <c r="I4" s="52"/>
      <c r="J4" s="48"/>
      <c r="K4" s="45"/>
    </row>
    <row r="5" spans="1:13">
      <c r="A5" s="52"/>
      <c r="B5" s="64" t="s">
        <v>7</v>
      </c>
      <c r="C5" s="65" t="s">
        <v>8</v>
      </c>
      <c r="D5" s="66"/>
      <c r="E5" s="56"/>
      <c r="F5" s="52"/>
      <c r="G5" s="52"/>
      <c r="H5" s="52"/>
      <c r="I5" s="52"/>
      <c r="J5" s="52"/>
      <c r="K5" s="45"/>
      <c r="L5" t="s">
        <v>85</v>
      </c>
    </row>
    <row r="6" spans="1:13" ht="13.5" thickBot="1">
      <c r="A6" s="52"/>
      <c r="B6" s="67"/>
      <c r="C6" s="68" t="s">
        <v>9</v>
      </c>
      <c r="D6" s="69" t="s">
        <v>10</v>
      </c>
      <c r="E6" s="56"/>
      <c r="F6" s="52"/>
      <c r="G6" s="52"/>
      <c r="H6" s="52"/>
      <c r="I6" s="52"/>
      <c r="J6" s="52"/>
      <c r="K6" s="45"/>
    </row>
    <row r="7" spans="1:13">
      <c r="A7" s="52"/>
      <c r="B7" s="67"/>
      <c r="C7" s="56"/>
      <c r="D7" s="69"/>
      <c r="E7" s="56"/>
      <c r="F7" s="64" t="s">
        <v>11</v>
      </c>
      <c r="G7" s="85">
        <f ca="1">TODAY()</f>
        <v>40973</v>
      </c>
      <c r="H7" s="56"/>
      <c r="I7" s="90">
        <f ca="1">TODAY()</f>
        <v>40973</v>
      </c>
      <c r="J7" s="52"/>
      <c r="K7" s="45"/>
      <c r="L7" s="89">
        <f ca="1">TODAY()</f>
        <v>40973</v>
      </c>
    </row>
    <row r="8" spans="1:13">
      <c r="A8" s="52"/>
      <c r="B8" s="70"/>
      <c r="C8" s="56"/>
      <c r="D8" s="69"/>
      <c r="E8" s="56"/>
      <c r="F8" s="67" t="s">
        <v>12</v>
      </c>
      <c r="G8" s="71">
        <v>12345</v>
      </c>
      <c r="H8" s="56"/>
      <c r="I8" s="56"/>
      <c r="J8" s="52"/>
      <c r="K8" s="45"/>
    </row>
    <row r="9" spans="1:13">
      <c r="A9" s="52"/>
      <c r="B9" s="67" t="s">
        <v>13</v>
      </c>
      <c r="C9" s="72" t="s">
        <v>14</v>
      </c>
      <c r="D9" s="69"/>
      <c r="E9" s="56"/>
      <c r="F9" s="67" t="s">
        <v>15</v>
      </c>
      <c r="G9" s="86">
        <f ca="1">G7+14</f>
        <v>40987</v>
      </c>
      <c r="H9" s="56"/>
      <c r="I9" s="90">
        <f ca="1">I7+14</f>
        <v>40987</v>
      </c>
      <c r="J9" s="52"/>
      <c r="K9" s="45"/>
      <c r="L9" s="89">
        <f ca="1">L7+14</f>
        <v>40987</v>
      </c>
    </row>
    <row r="10" spans="1:13" ht="12.75" customHeight="1">
      <c r="A10" s="48"/>
      <c r="B10" s="67" t="s">
        <v>16</v>
      </c>
      <c r="C10" s="72" t="s">
        <v>14</v>
      </c>
      <c r="D10" s="69"/>
      <c r="E10" s="56"/>
      <c r="F10" s="73" t="s">
        <v>17</v>
      </c>
      <c r="G10" s="74"/>
      <c r="H10" s="56"/>
      <c r="I10" s="56"/>
      <c r="J10" s="48"/>
      <c r="K10" s="45"/>
    </row>
    <row r="11" spans="1:13" ht="13.5" thickBot="1">
      <c r="A11" s="48"/>
      <c r="B11" s="75" t="s">
        <v>18</v>
      </c>
      <c r="C11" s="76" t="s">
        <v>19</v>
      </c>
      <c r="D11" s="77"/>
      <c r="E11" s="56"/>
      <c r="F11" s="78" t="s">
        <v>20</v>
      </c>
      <c r="G11" s="87">
        <f ca="1">G7+7</f>
        <v>40980</v>
      </c>
      <c r="H11" s="56"/>
      <c r="I11" s="90">
        <f ca="1">I7+7</f>
        <v>40980</v>
      </c>
      <c r="J11" s="48"/>
      <c r="K11" s="45"/>
      <c r="L11" s="89">
        <f ca="1">L7+7</f>
        <v>40980</v>
      </c>
    </row>
    <row r="12" spans="1:13">
      <c r="A12" s="48"/>
      <c r="B12" s="48"/>
      <c r="C12" s="48"/>
      <c r="D12" s="48"/>
      <c r="E12" s="48"/>
      <c r="F12" s="48"/>
      <c r="G12" s="88"/>
      <c r="H12" s="48"/>
      <c r="I12" s="48" t="s">
        <v>85</v>
      </c>
      <c r="J12" s="48"/>
      <c r="K12" s="45"/>
    </row>
    <row r="13" spans="1:13" ht="13.5" thickBot="1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45"/>
    </row>
    <row r="14" spans="1:13" s="2" customFormat="1" ht="30.75" customHeight="1" thickBot="1">
      <c r="A14" s="20" t="s">
        <v>21</v>
      </c>
      <c r="B14" s="22" t="s">
        <v>22</v>
      </c>
      <c r="C14" s="94" t="s">
        <v>23</v>
      </c>
      <c r="D14" s="95"/>
      <c r="E14" s="96"/>
      <c r="F14" s="23" t="s">
        <v>24</v>
      </c>
      <c r="G14" s="21" t="s">
        <v>25</v>
      </c>
      <c r="H14" s="38" t="s">
        <v>26</v>
      </c>
      <c r="I14" s="39" t="s">
        <v>27</v>
      </c>
      <c r="J14" s="40" t="s">
        <v>28</v>
      </c>
    </row>
    <row r="15" spans="1:13">
      <c r="A15" s="18" t="s">
        <v>29</v>
      </c>
      <c r="B15" s="35">
        <v>5</v>
      </c>
      <c r="C15" s="97" t="s">
        <v>30</v>
      </c>
      <c r="D15" s="98"/>
      <c r="E15" s="99"/>
      <c r="F15" s="24" t="s">
        <v>31</v>
      </c>
      <c r="G15" s="19">
        <v>8190</v>
      </c>
      <c r="H15">
        <f>IF(B15&gt;=10,20,IF(B15&gt;=5,10,IF(B15&gt;=3,5,IF(B15&gt;=1,2,0))))</f>
        <v>10</v>
      </c>
      <c r="I15" s="81">
        <f>G15-(G15*H15/100)</f>
        <v>7371</v>
      </c>
      <c r="J15" s="82">
        <f t="shared" ref="J15:J31" si="0">(B15*I15)</f>
        <v>36855</v>
      </c>
      <c r="L15">
        <f>IF(B15&gt;=10,20,IF(B15&gt;=5,10,IF(B15&gt;=3,5,IF(B15&gt;=1,2,0))))</f>
        <v>10</v>
      </c>
      <c r="M15">
        <f>G15-G15*H15/100</f>
        <v>7371</v>
      </c>
    </row>
    <row r="16" spans="1:13">
      <c r="A16" s="13" t="s">
        <v>32</v>
      </c>
      <c r="B16" s="36">
        <v>6</v>
      </c>
      <c r="C16" s="100" t="s">
        <v>33</v>
      </c>
      <c r="D16" s="101"/>
      <c r="E16" s="102"/>
      <c r="F16" s="25" t="s">
        <v>34</v>
      </c>
      <c r="G16" s="3">
        <v>14990</v>
      </c>
      <c r="H16">
        <f>IF(B16&gt;=10,20,IF(B16&gt;=5,10,IF(B16&gt;=3,5,IF(B16&gt;=1,2,0))))</f>
        <v>10</v>
      </c>
      <c r="I16" s="81">
        <f t="shared" ref="I16:I28" si="1">G16-(G16*H16/100)</f>
        <v>13491</v>
      </c>
      <c r="J16" s="42">
        <f t="shared" si="0"/>
        <v>80946</v>
      </c>
      <c r="L16">
        <f t="shared" ref="L16:L31" si="2">IF(B16&gt;=10,20,IF(B16&gt;=5,10,IF(B16&gt;=3,5,IF(B16&gt;=1,2,0))))</f>
        <v>10</v>
      </c>
      <c r="M16">
        <f t="shared" ref="M16:M31" si="3">G16-G16*H16/100</f>
        <v>13491</v>
      </c>
    </row>
    <row r="17" spans="1:13">
      <c r="A17" s="13" t="s">
        <v>35</v>
      </c>
      <c r="B17" s="36">
        <v>3</v>
      </c>
      <c r="C17" s="100" t="s">
        <v>36</v>
      </c>
      <c r="D17" s="101"/>
      <c r="E17" s="102"/>
      <c r="F17" s="25" t="s">
        <v>37</v>
      </c>
      <c r="G17" s="3">
        <v>20390</v>
      </c>
      <c r="H17" s="80">
        <f t="shared" ref="H17:H31" si="4">IF(B17&gt;=10,20,IF(B17&gt;=5,10,IF(B17&gt;=3,5,IF(B17&gt;=1,2,0))))</f>
        <v>5</v>
      </c>
      <c r="I17" s="81">
        <f t="shared" si="1"/>
        <v>19370.5</v>
      </c>
      <c r="J17" s="42">
        <f t="shared" si="0"/>
        <v>58111.5</v>
      </c>
      <c r="L17">
        <f t="shared" si="2"/>
        <v>5</v>
      </c>
      <c r="M17">
        <f t="shared" si="3"/>
        <v>19370.5</v>
      </c>
    </row>
    <row r="18" spans="1:13">
      <c r="A18" s="13" t="s">
        <v>38</v>
      </c>
      <c r="B18" s="36">
        <v>2</v>
      </c>
      <c r="C18" s="100" t="s">
        <v>39</v>
      </c>
      <c r="D18" s="101"/>
      <c r="E18" s="102"/>
      <c r="F18" s="25" t="s">
        <v>40</v>
      </c>
      <c r="G18" s="3">
        <v>29790</v>
      </c>
      <c r="H18" s="80">
        <f t="shared" si="4"/>
        <v>2</v>
      </c>
      <c r="I18" s="81">
        <f t="shared" si="1"/>
        <v>29194.2</v>
      </c>
      <c r="J18" s="42">
        <f t="shared" si="0"/>
        <v>58388.4</v>
      </c>
      <c r="L18">
        <f t="shared" si="2"/>
        <v>2</v>
      </c>
      <c r="M18">
        <f t="shared" si="3"/>
        <v>29194.2</v>
      </c>
    </row>
    <row r="19" spans="1:13">
      <c r="A19" s="13" t="s">
        <v>41</v>
      </c>
      <c r="B19" s="36">
        <v>11</v>
      </c>
      <c r="C19" s="91" t="s">
        <v>42</v>
      </c>
      <c r="D19" s="92"/>
      <c r="E19" s="93"/>
      <c r="F19" s="25" t="s">
        <v>43</v>
      </c>
      <c r="G19" s="6">
        <v>4890</v>
      </c>
      <c r="H19" s="80">
        <f t="shared" si="4"/>
        <v>20</v>
      </c>
      <c r="I19" s="81">
        <f t="shared" si="1"/>
        <v>3912</v>
      </c>
      <c r="J19" s="42">
        <f t="shared" si="0"/>
        <v>43032</v>
      </c>
      <c r="L19">
        <f t="shared" si="2"/>
        <v>20</v>
      </c>
      <c r="M19">
        <f t="shared" si="3"/>
        <v>3912</v>
      </c>
    </row>
    <row r="20" spans="1:13">
      <c r="A20" s="13" t="s">
        <v>44</v>
      </c>
      <c r="B20" s="36">
        <v>7</v>
      </c>
      <c r="C20" s="91" t="s">
        <v>45</v>
      </c>
      <c r="D20" s="92"/>
      <c r="E20" s="93"/>
      <c r="F20" s="25" t="s">
        <v>46</v>
      </c>
      <c r="G20" s="6">
        <v>7950</v>
      </c>
      <c r="H20" s="80">
        <f t="shared" si="4"/>
        <v>10</v>
      </c>
      <c r="I20" s="81">
        <f t="shared" si="1"/>
        <v>7155</v>
      </c>
      <c r="J20" s="42">
        <f t="shared" si="0"/>
        <v>50085</v>
      </c>
      <c r="L20">
        <f t="shared" si="2"/>
        <v>10</v>
      </c>
      <c r="M20">
        <f t="shared" si="3"/>
        <v>7155</v>
      </c>
    </row>
    <row r="21" spans="1:13">
      <c r="A21" s="13" t="s">
        <v>47</v>
      </c>
      <c r="B21" s="36">
        <v>2</v>
      </c>
      <c r="C21" s="91" t="s">
        <v>48</v>
      </c>
      <c r="D21" s="92"/>
      <c r="E21" s="93"/>
      <c r="F21" s="25" t="s">
        <v>49</v>
      </c>
      <c r="G21" s="6">
        <v>7710</v>
      </c>
      <c r="H21" s="80">
        <f t="shared" si="4"/>
        <v>2</v>
      </c>
      <c r="I21" s="81">
        <f t="shared" si="1"/>
        <v>7555.8</v>
      </c>
      <c r="J21" s="42">
        <f t="shared" si="0"/>
        <v>15111.6</v>
      </c>
      <c r="L21">
        <f t="shared" si="2"/>
        <v>2</v>
      </c>
      <c r="M21">
        <f t="shared" si="3"/>
        <v>7555.8</v>
      </c>
    </row>
    <row r="22" spans="1:13">
      <c r="A22" s="13" t="s">
        <v>50</v>
      </c>
      <c r="B22" s="36">
        <v>4</v>
      </c>
      <c r="C22" s="91" t="s">
        <v>51</v>
      </c>
      <c r="D22" s="92"/>
      <c r="E22" s="93"/>
      <c r="F22" s="25" t="s">
        <v>52</v>
      </c>
      <c r="G22" s="6">
        <v>12920</v>
      </c>
      <c r="H22" s="80">
        <f t="shared" si="4"/>
        <v>5</v>
      </c>
      <c r="I22" s="81">
        <f t="shared" si="1"/>
        <v>12274</v>
      </c>
      <c r="J22" s="42">
        <f t="shared" si="0"/>
        <v>49096</v>
      </c>
      <c r="L22">
        <f t="shared" si="2"/>
        <v>5</v>
      </c>
      <c r="M22">
        <f t="shared" si="3"/>
        <v>12274</v>
      </c>
    </row>
    <row r="23" spans="1:13">
      <c r="A23" s="13" t="s">
        <v>53</v>
      </c>
      <c r="B23" s="36">
        <v>1</v>
      </c>
      <c r="C23" s="91" t="s">
        <v>54</v>
      </c>
      <c r="D23" s="92"/>
      <c r="E23" s="93"/>
      <c r="F23" s="25" t="s">
        <v>55</v>
      </c>
      <c r="G23" s="6">
        <v>21330</v>
      </c>
      <c r="H23" s="80">
        <f t="shared" si="4"/>
        <v>2</v>
      </c>
      <c r="I23" s="81">
        <f t="shared" si="1"/>
        <v>20903.400000000001</v>
      </c>
      <c r="J23" s="42">
        <f t="shared" si="0"/>
        <v>20903.400000000001</v>
      </c>
      <c r="L23">
        <f t="shared" si="2"/>
        <v>2</v>
      </c>
      <c r="M23">
        <f t="shared" si="3"/>
        <v>20903.400000000001</v>
      </c>
    </row>
    <row r="24" spans="1:13">
      <c r="A24" s="13" t="s">
        <v>56</v>
      </c>
      <c r="B24" s="36"/>
      <c r="C24" s="91" t="s">
        <v>57</v>
      </c>
      <c r="D24" s="92"/>
      <c r="E24" s="93"/>
      <c r="F24" s="25" t="s">
        <v>58</v>
      </c>
      <c r="G24" s="6">
        <v>139600</v>
      </c>
      <c r="H24" s="80">
        <f t="shared" si="4"/>
        <v>0</v>
      </c>
      <c r="I24" s="81">
        <f t="shared" si="1"/>
        <v>139600</v>
      </c>
      <c r="J24" s="42">
        <f t="shared" si="0"/>
        <v>0</v>
      </c>
      <c r="L24">
        <f t="shared" si="2"/>
        <v>0</v>
      </c>
      <c r="M24">
        <f t="shared" si="3"/>
        <v>139600</v>
      </c>
    </row>
    <row r="25" spans="1:13">
      <c r="A25" s="13" t="s">
        <v>59</v>
      </c>
      <c r="B25" s="36"/>
      <c r="C25" s="91" t="s">
        <v>60</v>
      </c>
      <c r="D25" s="92"/>
      <c r="E25" s="93"/>
      <c r="F25" s="25" t="s">
        <v>61</v>
      </c>
      <c r="G25" s="6">
        <v>220720</v>
      </c>
      <c r="H25" s="80">
        <f t="shared" si="4"/>
        <v>0</v>
      </c>
      <c r="I25" s="81">
        <f t="shared" si="1"/>
        <v>220720</v>
      </c>
      <c r="J25" s="42">
        <f t="shared" si="0"/>
        <v>0</v>
      </c>
      <c r="L25">
        <f t="shared" si="2"/>
        <v>0</v>
      </c>
      <c r="M25">
        <f t="shared" si="3"/>
        <v>220720</v>
      </c>
    </row>
    <row r="26" spans="1:13">
      <c r="A26" s="13" t="s">
        <v>62</v>
      </c>
      <c r="B26" s="36">
        <v>11</v>
      </c>
      <c r="C26" s="91" t="s">
        <v>63</v>
      </c>
      <c r="D26" s="92"/>
      <c r="E26" s="93"/>
      <c r="F26" s="26" t="s">
        <v>64</v>
      </c>
      <c r="G26" s="6">
        <v>14400</v>
      </c>
      <c r="H26" s="80">
        <f t="shared" si="4"/>
        <v>20</v>
      </c>
      <c r="I26" s="81">
        <f t="shared" si="1"/>
        <v>11520</v>
      </c>
      <c r="J26" s="42">
        <f t="shared" si="0"/>
        <v>126720</v>
      </c>
      <c r="L26">
        <f t="shared" si="2"/>
        <v>20</v>
      </c>
      <c r="M26">
        <f t="shared" si="3"/>
        <v>11520</v>
      </c>
    </row>
    <row r="27" spans="1:13">
      <c r="A27" s="13" t="s">
        <v>65</v>
      </c>
      <c r="B27" s="36">
        <v>2</v>
      </c>
      <c r="C27" s="91" t="s">
        <v>66</v>
      </c>
      <c r="D27" s="92"/>
      <c r="E27" s="93"/>
      <c r="F27" s="26" t="s">
        <v>67</v>
      </c>
      <c r="G27" s="6">
        <v>18120</v>
      </c>
      <c r="H27" s="80">
        <f t="shared" si="4"/>
        <v>2</v>
      </c>
      <c r="I27" s="81">
        <f t="shared" si="1"/>
        <v>17757.599999999999</v>
      </c>
      <c r="J27" s="42">
        <f t="shared" si="0"/>
        <v>35515.199999999997</v>
      </c>
      <c r="L27">
        <f t="shared" si="2"/>
        <v>2</v>
      </c>
      <c r="M27">
        <f t="shared" si="3"/>
        <v>17757.599999999999</v>
      </c>
    </row>
    <row r="28" spans="1:13">
      <c r="A28" s="13" t="s">
        <v>68</v>
      </c>
      <c r="B28" s="36">
        <v>2</v>
      </c>
      <c r="C28" s="91" t="s">
        <v>69</v>
      </c>
      <c r="D28" s="92"/>
      <c r="E28" s="93"/>
      <c r="F28" s="26" t="s">
        <v>70</v>
      </c>
      <c r="G28" s="6">
        <v>58000</v>
      </c>
      <c r="H28" s="80">
        <f t="shared" si="4"/>
        <v>2</v>
      </c>
      <c r="I28" s="81">
        <f t="shared" si="1"/>
        <v>56840</v>
      </c>
      <c r="J28" s="42">
        <f t="shared" si="0"/>
        <v>113680</v>
      </c>
      <c r="L28">
        <f t="shared" si="2"/>
        <v>2</v>
      </c>
      <c r="M28">
        <f t="shared" si="3"/>
        <v>56840</v>
      </c>
    </row>
    <row r="29" spans="1:13">
      <c r="A29" s="13" t="s">
        <v>71</v>
      </c>
      <c r="B29" s="36">
        <v>4</v>
      </c>
      <c r="C29" s="91" t="s">
        <v>72</v>
      </c>
      <c r="D29" s="92"/>
      <c r="E29" s="93"/>
      <c r="F29" s="26" t="s">
        <v>73</v>
      </c>
      <c r="G29" s="6">
        <v>45500</v>
      </c>
      <c r="H29" s="80">
        <f t="shared" si="4"/>
        <v>5</v>
      </c>
      <c r="I29" s="4">
        <f t="shared" ref="I29:I31" si="5">G29-(G29*(H29/100))</f>
        <v>43225</v>
      </c>
      <c r="J29" s="42">
        <f t="shared" si="0"/>
        <v>172900</v>
      </c>
      <c r="L29">
        <f t="shared" si="2"/>
        <v>5</v>
      </c>
      <c r="M29">
        <f t="shared" si="3"/>
        <v>43225</v>
      </c>
    </row>
    <row r="30" spans="1:13">
      <c r="A30" s="13" t="s">
        <v>74</v>
      </c>
      <c r="B30" s="36"/>
      <c r="C30" s="91" t="s">
        <v>75</v>
      </c>
      <c r="D30" s="92"/>
      <c r="E30" s="93"/>
      <c r="F30" s="26" t="s">
        <v>76</v>
      </c>
      <c r="G30" s="6">
        <v>67100</v>
      </c>
      <c r="H30" s="80">
        <f t="shared" si="4"/>
        <v>0</v>
      </c>
      <c r="I30" s="4">
        <f t="shared" si="5"/>
        <v>67100</v>
      </c>
      <c r="J30" s="42">
        <f t="shared" si="0"/>
        <v>0</v>
      </c>
      <c r="L30">
        <f t="shared" si="2"/>
        <v>0</v>
      </c>
      <c r="M30">
        <f t="shared" si="3"/>
        <v>67100</v>
      </c>
    </row>
    <row r="31" spans="1:13">
      <c r="A31" s="13" t="s">
        <v>77</v>
      </c>
      <c r="B31" s="36"/>
      <c r="C31" s="91" t="s">
        <v>78</v>
      </c>
      <c r="D31" s="92"/>
      <c r="E31" s="93"/>
      <c r="F31" s="26" t="s">
        <v>79</v>
      </c>
      <c r="G31" s="6">
        <v>79770</v>
      </c>
      <c r="H31" s="80">
        <f t="shared" si="4"/>
        <v>0</v>
      </c>
      <c r="I31" s="4">
        <f t="shared" si="5"/>
        <v>79770</v>
      </c>
      <c r="J31" s="42">
        <f t="shared" si="0"/>
        <v>0</v>
      </c>
      <c r="L31">
        <f t="shared" si="2"/>
        <v>0</v>
      </c>
      <c r="M31">
        <f t="shared" si="3"/>
        <v>79770</v>
      </c>
    </row>
    <row r="32" spans="1:13">
      <c r="A32" s="13"/>
      <c r="B32" s="36"/>
      <c r="C32" s="29"/>
      <c r="D32" s="5"/>
      <c r="E32" s="30"/>
      <c r="F32" s="26"/>
      <c r="G32" s="6"/>
      <c r="H32" s="41"/>
      <c r="I32" s="4"/>
      <c r="J32" s="42"/>
    </row>
    <row r="33" spans="1:10">
      <c r="A33" s="13"/>
      <c r="B33" s="36"/>
      <c r="C33" s="29"/>
      <c r="D33" s="5"/>
      <c r="E33" s="30"/>
      <c r="F33" s="26"/>
      <c r="G33" s="6"/>
      <c r="H33" s="41"/>
      <c r="I33" s="4"/>
      <c r="J33" s="42"/>
    </row>
    <row r="34" spans="1:10">
      <c r="A34" s="13"/>
      <c r="B34" s="36"/>
      <c r="C34" s="31"/>
      <c r="D34" s="7"/>
      <c r="E34" s="32"/>
      <c r="F34" s="27"/>
      <c r="G34" s="8"/>
      <c r="H34" s="41"/>
      <c r="I34" s="4"/>
      <c r="J34" s="42"/>
    </row>
    <row r="35" spans="1:10" ht="13.5" thickBot="1">
      <c r="A35" s="14"/>
      <c r="B35" s="37"/>
      <c r="C35" s="33"/>
      <c r="D35" s="15"/>
      <c r="E35" s="34"/>
      <c r="F35" s="28"/>
      <c r="G35" s="16"/>
      <c r="H35" s="43"/>
      <c r="I35" s="17"/>
      <c r="J35" s="44"/>
    </row>
    <row r="36" spans="1:10" ht="13.5" thickBot="1">
      <c r="A36" s="1"/>
      <c r="B36" s="1"/>
      <c r="C36" s="1"/>
      <c r="D36" s="1"/>
      <c r="E36" s="1"/>
      <c r="F36" s="1"/>
      <c r="H36" s="1"/>
      <c r="I36" s="9" t="s">
        <v>80</v>
      </c>
      <c r="J36" s="83">
        <f>SUM(J15:J35)</f>
        <v>861344.1</v>
      </c>
    </row>
    <row r="37" spans="1:10" ht="13.5" thickBot="1">
      <c r="A37" s="1"/>
      <c r="B37" s="1"/>
      <c r="C37" s="1"/>
      <c r="D37" s="1"/>
      <c r="E37" s="10" t="s">
        <v>81</v>
      </c>
      <c r="F37" s="12">
        <v>20</v>
      </c>
      <c r="G37" s="1" t="s">
        <v>82</v>
      </c>
      <c r="H37" s="45"/>
      <c r="I37" s="9" t="s">
        <v>83</v>
      </c>
      <c r="J37" s="84">
        <f>F37/100*J36</f>
        <v>172268.82</v>
      </c>
    </row>
    <row r="38" spans="1:10" ht="13.5" thickBot="1">
      <c r="A38" s="1"/>
      <c r="B38" s="1"/>
      <c r="C38" s="1"/>
      <c r="D38" s="1"/>
      <c r="E38" s="1"/>
      <c r="F38" s="1"/>
      <c r="G38" s="1"/>
      <c r="H38" s="1"/>
      <c r="I38" s="9" t="s">
        <v>84</v>
      </c>
      <c r="J38" s="84">
        <f>J36+J37</f>
        <v>1033612.9199999999</v>
      </c>
    </row>
    <row r="39" spans="1:10">
      <c r="A39" s="11"/>
      <c r="B39" s="11"/>
      <c r="C39" s="11"/>
      <c r="D39" s="11"/>
      <c r="E39" s="11"/>
      <c r="F39" s="11"/>
      <c r="G39" s="11"/>
      <c r="H39" s="11"/>
      <c r="I39" s="11"/>
      <c r="J39" s="11"/>
    </row>
  </sheetData>
  <mergeCells count="18">
    <mergeCell ref="C21:E21"/>
    <mergeCell ref="C30:E30"/>
    <mergeCell ref="C31:E31"/>
    <mergeCell ref="C14:E14"/>
    <mergeCell ref="C26:E26"/>
    <mergeCell ref="C27:E27"/>
    <mergeCell ref="C28:E28"/>
    <mergeCell ref="C29:E29"/>
    <mergeCell ref="C15:E15"/>
    <mergeCell ref="C16:E16"/>
    <mergeCell ref="C17:E17"/>
    <mergeCell ref="C25:E25"/>
    <mergeCell ref="C22:E22"/>
    <mergeCell ref="C23:E23"/>
    <mergeCell ref="C24:E24"/>
    <mergeCell ref="C18:E18"/>
    <mergeCell ref="C19:E19"/>
    <mergeCell ref="C20:E20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3937007874015748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Příklad č. 22</vt:lpstr>
    </vt:vector>
  </TitlesOfParts>
  <Company>Domacnost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 a Milos</dc:creator>
  <cp:lastModifiedBy>Kocka</cp:lastModifiedBy>
  <cp:lastPrinted>2012-02-27T14:58:29Z</cp:lastPrinted>
  <dcterms:created xsi:type="dcterms:W3CDTF">2004-04-26T23:59:39Z</dcterms:created>
  <dcterms:modified xsi:type="dcterms:W3CDTF">2012-03-05T18:31:47Z</dcterms:modified>
</cp:coreProperties>
</file>